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b66d0225d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d4a3412ebe26427b"/>
    <x:sheet xmlns:r="http://schemas.openxmlformats.org/officeDocument/2006/relationships" name="Inputs" sheetId="2" r:id="R9ea0197b5d1240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#,##0.0"/>
    <x:numFmt numFmtId="201" formatCode="#,##0"/>
    <x:numFmt numFmtId="202" formatCode="#,##0.00"/>
    <x:numFmt numFmtId="203" formatCode="0.0%"/>
    <x:numFmt numFmtId="204" formatCode="0.00&quot;x&quot;"/>
    <x:numFmt numFmtId="205" formatCode="&quot;$&quot;#,##0.00"/>
    <x:numFmt numFmtId="206" formatCode="&quot;$&quot;0.00"/>
    <x:numFmt numFmtId="207" formatCode="mmm d, yyyy"/>
    <x:numFmt numFmtId="208" formatCode="0.00"/>
  </x:numFmts>
  <x:fonts count="6">
    <x:font>
      <x:sz val="11"/>
      <x:name val="Carlito"/>
    </x:font>
    <x:font>
      <x:sz val="11"/>
      <x:color rgb="FF203047"/>
      <x:name val="Arial"/>
    </x:font>
    <x:font>
      <x:b/>
      <x:sz val="16"/>
      <x:color rgb="FF203047"/>
      <x:name val="Arial"/>
    </x:font>
    <x:font>
      <x:sz val="11"/>
      <x:color rgb="FF637083"/>
      <x:name val="Arial"/>
    </x:font>
    <x:font>
      <x:b/>
      <x:sz val="11"/>
      <x:color rgb="FFFFFFFF"/>
      <x:name val="Arial"/>
    </x:font>
    <x:font>
      <x:b/>
      <x:sz val="11"/>
      <x:color rgb="FF20304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C5A"/>
      </x:patternFill>
    </x:fill>
    <x:fill>
      <x:patternFill patternType="solid">
        <x:fgColor rgb="FFF0F4F8"/>
      </x:patternFill>
    </x:fill>
    <x:fill>
      <x:patternFill patternType="solid">
        <x:fgColor rgb="FFFFF5D6"/>
      </x:patternFill>
    </x:fill>
    <x:fill>
      <x:patternFill patternType="solid">
        <x:fgColor rgb="FFE9EFF6"/>
      </x:patternFill>
    </x:fill>
  </x:fills>
  <x:borders count="2">
    <x:border/>
    <x:border>
      <x:bottom style="thin">
        <x:color rgb="FFD5DFEA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7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8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2">
    <x:dxf>
      <x:font>
        <x:color rgb="FF8A3A18"/>
      </x:font>
      <x:fill>
        <x:patternFill patternType="solid">
          <x:bgColor rgb="FFFCE7D8"/>
        </x:patternFill>
      </x:fill>
    </x:dxf>
    <x:dxf>
      <x:font>
        <x:color rgb="FF8A3A18"/>
      </x:font>
      <x:fill>
        <x:patternFill patternType="solid">
          <x:bgColor rgb="FFFCE7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4488708044d60" /><Relationship Type="http://schemas.openxmlformats.org/officeDocument/2006/relationships/theme" Target="/xl/theme/theme1.xml" Id="R3908c94ffbfd434e" /><Relationship Type="http://schemas.openxmlformats.org/officeDocument/2006/relationships/sharedStrings" Target="/xl/sharedStrings.xml" Id="R970a8ce8c5294868" /><Relationship Type="http://schemas.openxmlformats.org/officeDocument/2006/relationships/worksheet" Target="/xl/worksheets/sheet1.xml" Id="Rd4a3412ebe26427b" /><Relationship Type="http://schemas.openxmlformats.org/officeDocument/2006/relationships/worksheet" Target="/xl/worksheets/sheet2.xml" Id="R9ea0197b5d1240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C5A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25" hidden="0" customWidth="1"/>
    <x:col min="4" max="4" width="25" hidden="0" customWidth="1"/>
    <x:col min="5" max="5" width="3" hidden="0" customWidth="1"/>
    <x:col min="6" max="6" width="30" hidden="0" customWidth="1"/>
    <x:col min="7" max="7" width="17" hidden="0" customWidth="1"/>
    <x:col min="8" max="8" width="1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2"/>
      <x:c r="B2" s="3" t="str">
        <x:v>Coding subscription evaluation</x:v>
      </x:c>
      <x:c r="C2" s="2"/>
      <x:c r="D2" s="2"/>
      <x:c r="E2" s="2"/>
      <x:c r="F2" s="3" t="str">
        <x:v>Hypothetical example</x:v>
      </x:c>
      <x:c r="G2" s="2"/>
      <x:c r="H2" s="2"/>
    </x:row>
    <x:row r="3" ht="25" customHeight="1">
      <x:c r="A3" s="2"/>
      <x:c r="B3" s="4"/>
      <x:c r="C3" s="4"/>
      <x:c r="D3" s="4"/>
      <x:c r="E3" s="2"/>
      <x:c r="F3" s="4"/>
      <x:c r="G3" s="4"/>
      <x:c r="H3" s="4"/>
    </x:row>
    <x:row r="4" ht="25" customHeight="1">
      <x:c r="A4" s="2"/>
      <x:c r="B4" s="5" t="str">
        <x:f>IF('Inputs'!C43="Matched inputs","Declared inputs match. Review task evidence.",'Inputs'!C43)</x:f>
        <x:v>Missing method inputs</x:v>
      </x:c>
      <x:c r="C4" s="5"/>
      <x:c r="D4" s="5"/>
      <x:c r="E4" s="2"/>
      <x:c r="F4" s="5" t="str">
        <x:v>Illustration only. No provider winner.</x:v>
      </x:c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9" customHeight="1">
      <x:c r="A6" s="2"/>
      <x:c r="B6" s="8" t="str">
        <x:v>Metric</x:v>
      </x:c>
      <x:c r="C6" s="8" t="str">
        <x:f>IF('Inputs'!C7="","Baseline",'Inputs'!C7)</x:f>
        <x:v>Baseline</x:v>
      </x:c>
      <x:c r="D6" s="8" t="str">
        <x:f>IF('Inputs'!D7="","Tested workflow",'Inputs'!D7)</x:f>
        <x:v>Tested workflow</x:v>
      </x:c>
      <x:c r="E6" s="2"/>
      <x:c r="F6" s="8" t="str">
        <x:v>Illustrative input / result</x:v>
      </x:c>
      <x:c r="G6" s="8" t="str">
        <x:v>Baseline</x:v>
      </x:c>
      <x:c r="H6" s="8" t="str">
        <x:v>Combined</x:v>
      </x:c>
    </x:row>
    <x:row r="7" ht="25" customHeight="1">
      <x:c r="A7" s="2"/>
      <x:c r="B7" s="2" t="str">
        <x:v>Accepted task trials</x:v>
      </x:c>
      <x:c r="C7" s="13" t="str">
        <x:f>IF('Inputs'!C37="Ready",'Inputs'!C24,"n.a.")</x:f>
        <x:v>n.a.</x:v>
      </x:c>
      <x:c r="D7" s="13" t="str">
        <x:f>IF('Inputs'!D37="Ready",'Inputs'!D24,"n.a.")</x:f>
        <x:v>n.a.</x:v>
      </x:c>
      <x:c r="E7" s="2"/>
      <x:c r="F7" s="2" t="str">
        <x:v>Existing subscription (USD)</x:v>
      </x:c>
      <x:c r="G7" s="23" t="n">
        <x:v>100</x:v>
      </x:c>
      <x:c r="H7" s="23" t="n">
        <x:v>100</x:v>
      </x:c>
    </x:row>
    <x:row r="8" ht="25" customHeight="1">
      <x:c r="A8" s="2"/>
      <x:c r="B8" s="17" t="str">
        <x:v>All-in spending</x:v>
      </x:c>
      <x:c r="C8" s="18" t="str">
        <x:f>'Inputs'!C38</x:f>
        <x:v>n.a.</x:v>
      </x:c>
      <x:c r="D8" s="18" t="str">
        <x:f>'Inputs'!D38</x:f>
        <x:v>n.a.</x:v>
      </x:c>
      <x:c r="E8" s="2"/>
      <x:c r="F8" s="2" t="str">
        <x:v>Added subscription (USD)</x:v>
      </x:c>
      <x:c r="G8" s="23" t="n">
        <x:v>0</x:v>
      </x:c>
      <x:c r="H8" s="23" t="n">
        <x:v>100</x:v>
      </x:c>
    </x:row>
    <x:row r="9" ht="25" customHeight="1">
      <x:c r="A9" s="2"/>
      <x:c r="B9" s="17" t="str">
        <x:v>Cost per accepted trial</x:v>
      </x:c>
      <x:c r="C9" s="18" t="str">
        <x:f>'Inputs'!C40</x:f>
        <x:v>n.a.</x:v>
      </x:c>
      <x:c r="D9" s="18" t="str">
        <x:f>'Inputs'!D40</x:f>
        <x:v>n.a.</x:v>
      </x:c>
      <x:c r="E9" s="2"/>
      <x:c r="F9" s="2" t="str">
        <x:v>Extra usage (USD)</x:v>
      </x:c>
      <x:c r="G9" s="23" t="n">
        <x:v>0</x:v>
      </x:c>
      <x:c r="H9" s="23" t="n">
        <x:v>0</x:v>
      </x:c>
    </x:row>
    <x:row r="10" ht="25" customHeight="1">
      <x:c r="A10" s="2"/>
      <x:c r="B10" s="2" t="str">
        <x:v>Acceptance rate</x:v>
      </x:c>
      <x:c r="C10" s="15" t="str">
        <x:f>'Inputs'!C39</x:f>
        <x:v>n.a.</x:v>
      </x:c>
      <x:c r="D10" s="15" t="str">
        <x:f>'Inputs'!D39</x:f>
        <x:v>n.a.</x:v>
      </x:c>
      <x:c r="E10" s="2"/>
      <x:c r="F10" s="17" t="str">
        <x:v>Total spending (USD)</x:v>
      </x:c>
      <x:c r="G10" s="25" t="n">
        <x:f>SUM(G7:G9)</x:f>
        <x:v>100</x:v>
      </x:c>
      <x:c r="H10" s="25" t="n">
        <x:f>SUM(H7:H9)</x:f>
        <x:v>200</x:v>
      </x:c>
    </x:row>
    <x:row r="11" ht="25" customHeight="1">
      <x:c r="A11" s="2"/>
      <x:c r="B11" s="2" t="str">
        <x:v>Failed task trials</x:v>
      </x:c>
      <x:c r="C11" s="13" t="str">
        <x:f>IF('Inputs'!C37="Ready",'Inputs'!C25,"n.a.")</x:f>
        <x:v>n.a.</x:v>
      </x:c>
      <x:c r="D11" s="13" t="str">
        <x:f>IF('Inputs'!D37="Ready",'Inputs'!D25,"n.a.")</x:f>
        <x:v>n.a.</x:v>
      </x:c>
      <x:c r="E11" s="2"/>
      <x:c r="F11" s="2" t="str">
        <x:v>Accepted task trials</x:v>
      </x:c>
      <x:c r="G11" s="10" t="n">
        <x:v>20</x:v>
      </x:c>
      <x:c r="H11" s="10" t="n">
        <x:v>40</x:v>
      </x:c>
    </x:row>
    <x:row r="12" ht="25" customHeight="1">
      <x:c r="A12" s="2"/>
      <x:c r="B12" s="2" t="str">
        <x:v>Abandoned task trials</x:v>
      </x:c>
      <x:c r="C12" s="13" t="str">
        <x:f>IF('Inputs'!C37="Ready",'Inputs'!C26,"n.a.")</x:f>
        <x:v>n.a.</x:v>
      </x:c>
      <x:c r="D12" s="13" t="str">
        <x:f>IF('Inputs'!D37="Ready",'Inputs'!D26,"n.a.")</x:f>
        <x:v>n.a.</x:v>
      </x:c>
      <x:c r="E12" s="2"/>
      <x:c r="F12" s="2" t="str">
        <x:v>Cost per accepted trial (USD)</x:v>
      </x:c>
      <x:c r="G12" s="24" t="n">
        <x:f>G10/G11</x:f>
        <x:v>5</x:v>
      </x:c>
      <x:c r="H12" s="24" t="n">
        <x:f>H10/H11</x:f>
        <x:v>5</x:v>
      </x:c>
    </x:row>
    <x:row r="13" ht="25" customHeight="1">
      <x:c r="A13" s="2"/>
      <x:c r="B13" s="2" t="str">
        <x:v>Unfinished task trials</x:v>
      </x:c>
      <x:c r="C13" s="13" t="str">
        <x:f>IF('Inputs'!C37="Ready",'Inputs'!C27,"n.a.")</x:f>
        <x:v>n.a.</x:v>
      </x:c>
      <x:c r="D13" s="13" t="str">
        <x:f>IF('Inputs'!D37="Ready",'Inputs'!D27,"n.a.")</x:f>
        <x:v>n.a.</x:v>
      </x:c>
      <x:c r="E13" s="2"/>
      <x:c r="F13" s="17" t="str">
        <x:v>Output multiplier</x:v>
      </x:c>
      <x:c r="G13" s="26" t="n">
        <x:f>G11/$G$11</x:f>
        <x:v>1</x:v>
      </x:c>
      <x:c r="H13" s="26" t="n">
        <x:f>H11/$G$11</x:f>
        <x:v>2</x:v>
      </x:c>
    </x:row>
    <x:row r="14" ht="25" customHeight="1">
      <x:c r="A14" s="2"/>
      <x:c r="B14" s="2" t="str">
        <x:v>Retries (extra attempts)</x:v>
      </x:c>
      <x:c r="C14" s="13" t="str">
        <x:f>IF('Inputs'!C37="Ready",'Inputs'!C28,"n.a.")</x:f>
        <x:v>n.a.</x:v>
      </x:c>
      <x:c r="D14" s="13" t="str">
        <x:f>IF('Inputs'!D37="Ready",'Inputs'!D28,"n.a.")</x:f>
        <x:v>n.a.</x:v>
      </x:c>
      <x:c r="E14" s="2"/>
      <x:c r="F14" s="17" t="str">
        <x:v>Work-per-dollar multiplier</x:v>
      </x:c>
      <x:c r="G14" s="26" t="n">
        <x:f>$G$12/G12</x:f>
        <x:v>1</x:v>
      </x:c>
      <x:c r="H14" s="26" t="n">
        <x:f>$G$12/H12</x:f>
        <x:v>1</x:v>
      </x:c>
    </x:row>
    <x:row r="15" ht="25" customHeight="1">
      <x:c r="A15" s="2"/>
      <x:c r="B15" s="2" t="str">
        <x:v>Review time (minutes)</x:v>
      </x:c>
      <x:c r="C15" s="16" t="str">
        <x:f>IF('Inputs'!C37="Ready",'Inputs'!C29,"n.a.")</x:f>
        <x:v>n.a.</x:v>
      </x:c>
      <x:c r="D15" s="16" t="str">
        <x:f>IF('Inputs'!D37="Ready",'Inputs'!D29,"n.a.")</x:f>
        <x:v>n.a.</x:v>
      </x:c>
      <x:c r="E15" s="2"/>
      <x:c r="F15" s="2"/>
      <x:c r="G15" s="2"/>
      <x:c r="H15" s="2"/>
    </x:row>
    <x:row r="16" ht="25" customHeight="1">
      <x:c r="A16" s="2"/>
      <x:c r="B16" s="2" t="str">
        <x:v>Blocked time (minutes)</x:v>
      </x:c>
      <x:c r="C16" s="16" t="str">
        <x:f>IF('Inputs'!C37="Ready",'Inputs'!C30,"n.a.")</x:f>
        <x:v>n.a.</x:v>
      </x:c>
      <x:c r="D16" s="16" t="str">
        <x:f>IF('Inputs'!D37="Ready",'Inputs'!D30,"n.a.")</x:f>
        <x:v>n.a.</x:v>
      </x:c>
      <x:c r="E16" s="2"/>
      <x:c r="F16" s="5" t="str">
        <x:v>2x output. Same work per dollar.</x:v>
      </x:c>
      <x:c r="G16" s="5"/>
      <x:c r="H16" s="5"/>
    </x:row>
    <x:row r="17" ht="25" customHeight="1">
      <x:c r="A17" s="2"/>
      <x:c r="B17" s="2" t="str">
        <x:v>Elapsed time (hours)</x:v>
      </x:c>
      <x:c r="C17" s="16" t="str">
        <x:f>IF('Inputs'!C37="Ready",'Inputs'!C31,"n.a.")</x:f>
        <x:v>n.a.</x:v>
      </x:c>
      <x:c r="D17" s="16" t="str">
        <x:f>IF('Inputs'!D37="Ready",'Inputs'!D31,"n.a.")</x:f>
        <x:v>n.a.</x:v>
      </x:c>
      <x:c r="E17" s="2"/>
      <x:c r="F17" s="5"/>
      <x:c r="G17" s="5"/>
      <x:c r="H17" s="5"/>
    </x:row>
    <x:row r="18" ht="25" customHeight="1">
      <x:c r="A18" s="2"/>
      <x:c r="B18" s="2" t="str">
        <x:v>Reverted accepted trials</x:v>
      </x:c>
      <x:c r="C18" s="13" t="str">
        <x:f>IF('Inputs'!C37="Ready",'Inputs'!C32,"n.a.")</x:f>
        <x:v>n.a.</x:v>
      </x:c>
      <x:c r="D18" s="13" t="str">
        <x:f>IF('Inputs'!D37="Ready",'Inputs'!D32,"n.a.")</x:f>
        <x:v>n.a.</x:v>
      </x:c>
      <x:c r="E18" s="2"/>
      <x:c r="F18" s="5" t="str">
        <x:v>The combined bill includes both subscriptions.</x:v>
      </x:c>
      <x:c r="G18" s="5"/>
      <x:c r="H18" s="5"/>
    </x:row>
    <x:row r="19" ht="25" customHeight="1">
      <x:c r="A19" s="2"/>
      <x:c r="B19" s="2"/>
      <x:c r="C19" s="2"/>
      <x:c r="D19" s="2"/>
      <x:c r="E19" s="2"/>
      <x:c r="F19" s="5" t="str">
        <x:v>Example assumes the same period and cohort.</x:v>
      </x:c>
      <x:c r="G19" s="5"/>
      <x:c r="H19" s="5"/>
    </x:row>
    <x:row r="20" ht="29" customHeight="1">
      <x:c r="A20" s="2"/>
      <x:c r="B20" s="8" t="str">
        <x:v>Compared with baseline</x:v>
      </x:c>
      <x:c r="C20" s="8" t="str">
        <x:v>Multiplier</x:v>
      </x:c>
      <x:c r="D20" s="8" t="str">
        <x:v>Meaning</x:v>
      </x:c>
      <x:c r="E20" s="2"/>
      <x:c r="F20" s="2"/>
      <x:c r="G20" s="2"/>
      <x:c r="H20" s="2"/>
    </x:row>
    <x:row r="21" ht="36" customHeight="1">
      <x:c r="A21" s="2"/>
      <x:c r="B21" s="2" t="str">
        <x:v>Output</x:v>
      </x:c>
      <x:c r="C21" s="20" t="str">
        <x:f>IF('Inputs'!C43&lt;&gt;"Matched inputs","n.a.",IF(C7=0,"n.a.",D7/C7))</x:f>
        <x:v>n.a.</x:v>
      </x:c>
      <x:c r="D21" s="22" t="str">
        <x:f>IF('Inputs'!C43&lt;&gt;"Matched inputs","Inputs not comparable",IF(C7=0,"Baseline accepted = 0",IF(D7=0,"Tested accepted = 0","Tested / baseline tasks")))</x:f>
        <x:v>Inputs not comparable</x:v>
      </x:c>
      <x:c r="E21" s="2"/>
      <x:c r="F21" s="2"/>
      <x:c r="G21" s="2"/>
      <x:c r="H21" s="2"/>
    </x:row>
    <x:row r="22" ht="36" customHeight="1">
      <x:c r="A22" s="2"/>
      <x:c r="B22" s="2" t="str">
        <x:v>Work per dollar</x:v>
      </x:c>
      <x:c r="C22" s="20" t="str">
        <x:f>IF('Inputs'!C43&lt;&gt;"Matched inputs","n.a.",IF(AND(ISNUMBER(C9),ISNUMBER(D9)),IF(OR(C9=0,D9=0),"n.a.",C9/D9),"n.a."))</x:f>
        <x:v>n.a.</x:v>
      </x:c>
      <x:c r="D22" s="22" t="str">
        <x:f>IF('Inputs'!C43&lt;&gt;"Matched inputs","Inputs not comparable",IF(AND(ISNUMBER(C9),ISNUMBER(D9)),IF(OR(C9=0,D9=0),"Zero cost per task","Baseline / tested cost"),"No accepted tasks"))</x:f>
        <x:v>Inputs not comparable</x:v>
      </x:c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5" t="str">
        <x:v>n.a. means missing inputs, a mismatch or a zero denominator.</x:v>
      </x:c>
      <x:c r="C24" s="5"/>
      <x:c r="D24" s="5"/>
      <x:c r="E24" s="5"/>
      <x:c r="F24" s="5"/>
      <x:c r="G24" s="5"/>
      <x:c r="H24" s="5"/>
    </x:row>
    <x:row r="25" ht="25" customHeight="1">
      <x:c r="A25" s="2"/>
      <x:c r="B25" s="5" t="str">
        <x:v>Fill Inputs. Enter 0 only when measured. Costs use the recorded currency.</x:v>
      </x:c>
      <x:c r="C25" s="5"/>
      <x:c r="D25" s="5"/>
      <x:c r="E25" s="5"/>
      <x:c r="F25" s="5"/>
      <x:c r="G25" s="5"/>
      <x:c r="H25" s="5"/>
    </x:row>
    <x:row r="26" ht="25" customHeight="1">
      <x:c r="A26" s="2"/>
      <x:c r="B26" s="5" t="str">
        <x:v>Review time and blocked time stay separate. No automatic winner.</x:v>
      </x:c>
      <x:c r="C26" s="5"/>
      <x:c r="D26" s="5"/>
      <x:c r="E26" s="5"/>
      <x:c r="F26" s="5"/>
      <x:c r="G26" s="5"/>
      <x:c r="H26" s="5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3CFDC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3" hidden="0" customWidth="1"/>
    <x:col min="2" max="2" width="34" hidden="0" customWidth="1"/>
    <x:col min="3" max="3" width="25" hidden="0" customWidth="1"/>
    <x:col min="4" max="4" width="25" hidden="0" customWidth="1"/>
    <x:col min="5" max="5" width="3" hidden="0" customWidth="1"/>
    <x:col min="6" max="6" width="61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2"/>
      <x:c r="B2" s="3" t="str">
        <x:v>Evaluation inputs</x:v>
      </x:c>
      <x:c r="C2" s="2"/>
      <x:c r="D2" s="2"/>
      <x:c r="E2" s="2"/>
      <x:c r="F2" s="2"/>
    </x:row>
    <x:row r="3" ht="25" customHeight="1">
      <x:c r="A3" s="2"/>
      <x:c r="B3" s="5" t="str">
        <x:v>Pale yellow cells are editable. Keep the formulas below intact.</x:v>
      </x:c>
      <x:c r="C3" s="5"/>
      <x:c r="D3" s="5"/>
      <x:c r="E3" s="5"/>
      <x:c r="F3" s="5"/>
    </x:row>
    <x:row r="4" ht="25" customHeight="1">
      <x:c r="A4" s="2"/>
      <x:c r="B4" s="5" t="str">
        <x:v>https://weaveos.com/blog/coding-subscription-benchmark-methodology</x:v>
      </x:c>
      <x:c r="C4" s="5"/>
      <x:c r="D4" s="5"/>
      <x:c r="E4" s="5"/>
      <x:c r="F4" s="5"/>
    </x:row>
    <x:row r="5" ht="25" customHeight="1">
      <x:c r="A5" s="2"/>
      <x:c r="B5" s="2"/>
      <x:c r="C5" s="2"/>
      <x:c r="D5" s="2"/>
      <x:c r="E5" s="2"/>
      <x:c r="F5" s="2"/>
    </x:row>
    <x:row r="6" ht="29" customHeight="1">
      <x:c r="A6" s="2"/>
      <x:c r="B6" s="8" t="str">
        <x:v>Input</x:v>
      </x:c>
      <x:c r="C6" s="8" t="str">
        <x:v>Baseline</x:v>
      </x:c>
      <x:c r="D6" s="8" t="str">
        <x:v>Tested workflow</x:v>
      </x:c>
      <x:c r="E6" s="2"/>
      <x:c r="F6" s="27" t="str">
        <x:v>What to record</x:v>
      </x:c>
    </x:row>
    <x:row r="7" ht="32" customHeight="1">
      <x:c r="A7" s="2"/>
      <x:c r="B7" s="21" t="str">
        <x:v>Workflow name</x:v>
      </x:c>
      <x:c r="C7" s="29"/>
      <x:c r="D7" s="29"/>
      <x:c r="E7" s="2"/>
      <x:c r="F7" s="30" t="str">
        <x:v>Use neutral names. Record exact plans in your evidence.</x:v>
      </x:c>
    </x:row>
    <x:row r="8" ht="32" customHeight="1">
      <x:c r="A8" s="2"/>
      <x:c r="B8" s="21" t="str">
        <x:v>Evaluation start</x:v>
      </x:c>
      <x:c r="C8" s="31"/>
      <x:c r="D8" s="31"/>
      <x:c r="E8" s="2"/>
      <x:c r="F8" s="30" t="str">
        <x:v>Date. Include work from this date.</x:v>
      </x:c>
    </x:row>
    <x:row r="9" ht="32" customHeight="1">
      <x:c r="A9" s="2"/>
      <x:c r="B9" s="21" t="str">
        <x:v>Evaluation end (exclusive)</x:v>
      </x:c>
      <x:c r="C9" s="31"/>
      <x:c r="D9" s="31"/>
      <x:c r="E9" s="2"/>
      <x:c r="F9" s="30" t="str">
        <x:v>Date. Exclude work from this date onward.</x:v>
      </x:c>
    </x:row>
    <x:row r="10" ht="32" customHeight="1">
      <x:c r="A10" s="2"/>
      <x:c r="B10" s="21" t="str">
        <x:v>Billing period start</x:v>
      </x:c>
      <x:c r="C10" s="31"/>
      <x:c r="D10" s="31"/>
      <x:c r="E10" s="2"/>
      <x:c r="F10" s="30" t="str">
        <x:v>Use spending from the same evaluation period.</x:v>
      </x:c>
    </x:row>
    <x:row r="11" ht="32" customHeight="1">
      <x:c r="A11" s="2"/>
      <x:c r="B11" s="21" t="str">
        <x:v>Billing period end (exclusive)</x:v>
      </x:c>
      <x:c r="C11" s="31"/>
      <x:c r="D11" s="31"/>
      <x:c r="E11" s="2"/>
      <x:c r="F11" s="30" t="str">
        <x:v>Use a matched full period. Do not guess a prorated bill.</x:v>
      </x:c>
    </x:row>
    <x:row r="12" ht="32" customHeight="1">
      <x:c r="A12" s="2"/>
      <x:c r="B12" s="21" t="str">
        <x:v>Currency code</x:v>
      </x:c>
      <x:c r="C12" s="29"/>
      <x:c r="D12" s="29"/>
      <x:c r="E12" s="2"/>
      <x:c r="F12" s="30" t="str">
        <x:v>Use the same currency for both workflows.</x:v>
      </x:c>
    </x:row>
    <x:row r="13" ht="32" customHeight="1">
      <x:c r="A13" s="2"/>
      <x:c r="B13" s="21" t="str">
        <x:v>Task cohort / repetition ID</x:v>
      </x:c>
      <x:c r="C13" s="29"/>
      <x:c r="D13" s="29"/>
      <x:c r="E13" s="2"/>
      <x:c r="F13" s="30" t="str">
        <x:v>Exact task list, difficulty mix and repetition schedule.</x:v>
      </x:c>
    </x:row>
    <x:row r="14" ht="32" customHeight="1">
      <x:c r="A14" s="2"/>
      <x:c r="B14" s="21" t="str">
        <x:v>Repository snapshot</x:v>
      </x:c>
      <x:c r="C14" s="29"/>
      <x:c r="D14" s="29"/>
      <x:c r="E14" s="2"/>
      <x:c r="F14" s="30" t="str">
        <x:v>Same starting revision for both workflows.</x:v>
      </x:c>
    </x:row>
    <x:row r="15" ht="32" customHeight="1">
      <x:c r="A15" s="2"/>
      <x:c r="B15" s="21" t="str">
        <x:v>Tools / context manifest</x:v>
      </x:c>
      <x:c r="C15" s="29"/>
      <x:c r="D15" s="29"/>
      <x:c r="E15" s="2"/>
      <x:c r="F15" s="30" t="str">
        <x:v>Same tools, harness and starting instructions.</x:v>
      </x:c>
    </x:row>
    <x:row r="16" ht="32" customHeight="1">
      <x:c r="A16" s="2"/>
      <x:c r="B16" s="21" t="str">
        <x:v>Time budget per task (minutes)</x:v>
      </x:c>
      <x:c r="C16" s="29"/>
      <x:c r="D16" s="29"/>
      <x:c r="E16" s="2"/>
      <x:c r="F16" s="30" t="str">
        <x:v>Same positive time budget for each task.</x:v>
      </x:c>
    </x:row>
    <x:row r="17" ht="32" customHeight="1">
      <x:c r="A17" s="2"/>
      <x:c r="B17" s="21" t="str">
        <x:v>Acceptance checklist</x:v>
      </x:c>
      <x:c r="C17" s="29"/>
      <x:c r="D17" s="29"/>
      <x:c r="E17" s="2"/>
      <x:c r="F17" s="30" t="str">
        <x:v>Same tests and human review criteria.</x:v>
      </x:c>
    </x:row>
    <x:row r="18" ht="32" customHeight="1">
      <x:c r="A18" s="2"/>
      <x:c r="B18" s="21" t="str">
        <x:v>Model / routing policy</x:v>
      </x:c>
      <x:c r="C18" s="29"/>
      <x:c r="D18" s="29"/>
      <x:c r="E18" s="2"/>
      <x:c r="F18" s="30" t="str">
        <x:v>Record the evaluated configuration. It may differ.</x:v>
      </x:c>
    </x:row>
    <x:row r="19" ht="32" customHeight="1">
      <x:c r="A19" s="2"/>
      <x:c r="B19" s="21" t="str">
        <x:v>Existing subscription spending</x:v>
      </x:c>
      <x:c r="C19" s="32"/>
      <x:c r="D19" s="32"/>
      <x:c r="E19" s="2"/>
      <x:c r="F19" s="30" t="str">
        <x:v>All costs in the recorded currency. Include the base plan.</x:v>
      </x:c>
    </x:row>
    <x:row r="20" ht="32" customHeight="1">
      <x:c r="A20" s="2"/>
      <x:c r="B20" s="21" t="str">
        <x:v>Other subscription spending</x:v>
      </x:c>
      <x:c r="C20" s="32"/>
      <x:c r="D20" s="32"/>
      <x:c r="E20" s="2"/>
      <x:c r="F20" s="30" t="str">
        <x:v>Sum every additional subscription used. Enter 0 if none.</x:v>
      </x:c>
    </x:row>
    <x:row r="21" ht="32" customHeight="1">
      <x:c r="A21" s="2"/>
      <x:c r="B21" s="21" t="str">
        <x:v>Extra usage spending</x:v>
      </x:c>
      <x:c r="C21" s="32"/>
      <x:c r="D21" s="32"/>
      <x:c r="E21" s="2"/>
      <x:c r="F21" s="30" t="str">
        <x:v>Paid overages and extras. Enter 0 if none.</x:v>
      </x:c>
    </x:row>
    <x:row r="22" ht="32" customHeight="1">
      <x:c r="A22" s="2"/>
      <x:c r="B22" s="21" t="str">
        <x:v>All spending included?</x:v>
      </x:c>
      <x:c r="C22" s="29"/>
      <x:c r="D22" s="29"/>
      <x:c r="E22" s="2"/>
      <x:c r="F22" s="30" t="str">
        <x:v>Yes only after checking all plans, extras and terms.</x:v>
      </x:c>
    </x:row>
    <x:row r="23" ht="32" customHeight="1">
      <x:c r="A23" s="2"/>
      <x:c r="B23" s="21" t="str">
        <x:v>Assigned task trials</x:v>
      </x:c>
      <x:c r="C23" s="33"/>
      <x:c r="D23" s="33"/>
      <x:c r="E23" s="2"/>
      <x:c r="F23" s="30" t="str">
        <x:v>All assigned tasks and repetitions, including unfinished work.</x:v>
      </x:c>
    </x:row>
    <x:row r="24" ht="32" customHeight="1">
      <x:c r="A24" s="2"/>
      <x:c r="B24" s="21" t="str">
        <x:v>Accepted task trials</x:v>
      </x:c>
      <x:c r="C24" s="33"/>
      <x:c r="D24" s="33"/>
      <x:c r="E24" s="2"/>
      <x:c r="F24" s="30" t="str">
        <x:v>Passed the specified tests AND human review.</x:v>
      </x:c>
    </x:row>
    <x:row r="25" ht="32" customHeight="1">
      <x:c r="A25" s="2"/>
      <x:c r="B25" s="21" t="str">
        <x:v>Failed task trials</x:v>
      </x:c>
      <x:c r="C25" s="33"/>
      <x:c r="D25" s="33"/>
      <x:c r="E25" s="2"/>
      <x:c r="F25" s="30" t="str">
        <x:v>Mutually exclusive final outcome, separate from retries.</x:v>
      </x:c>
    </x:row>
    <x:row r="26" ht="32" customHeight="1">
      <x:c r="A26" s="2"/>
      <x:c r="B26" s="21" t="str">
        <x:v>Abandoned task trials</x:v>
      </x:c>
      <x:c r="C26" s="33"/>
      <x:c r="D26" s="33"/>
      <x:c r="E26" s="2"/>
      <x:c r="F26" s="30" t="str">
        <x:v>Mutually exclusive final outcome.</x:v>
      </x:c>
    </x:row>
    <x:row r="27" ht="32" customHeight="1">
      <x:c r="A27" s="2"/>
      <x:c r="B27" s="21" t="str">
        <x:v>Unfinished task trials</x:v>
      </x:c>
      <x:c r="C27" s="33"/>
      <x:c r="D27" s="33"/>
      <x:c r="E27" s="2"/>
      <x:c r="F27" s="30" t="str">
        <x:v>All remaining task trials. Outcomes must sum to assigned.</x:v>
      </x:c>
    </x:row>
    <x:row r="28" ht="32" customHeight="1">
      <x:c r="A28" s="2"/>
      <x:c r="B28" s="21" t="str">
        <x:v>Retries (extra attempts)</x:v>
      </x:c>
      <x:c r="C28" s="33"/>
      <x:c r="D28" s="33"/>
      <x:c r="E28" s="2"/>
      <x:c r="F28" s="30" t="str">
        <x:v>Additional attempts. Do not count these as new task trials.</x:v>
      </x:c>
    </x:row>
    <x:row r="29" ht="32" customHeight="1">
      <x:c r="A29" s="2"/>
      <x:c r="B29" s="21" t="str">
        <x:v>Review time (minutes)</x:v>
      </x:c>
      <x:c r="C29" s="34"/>
      <x:c r="D29" s="34"/>
      <x:c r="E29" s="2"/>
      <x:c r="F29" s="30" t="str">
        <x:v>Measured human review effort, including failed attempts.</x:v>
      </x:c>
    </x:row>
    <x:row r="30" ht="32" customHeight="1">
      <x:c r="A30" s="2"/>
      <x:c r="B30" s="21" t="str">
        <x:v>Blocked time (minutes)</x:v>
      </x:c>
      <x:c r="C30" s="34"/>
      <x:c r="D30" s="34"/>
      <x:c r="E30" s="2"/>
      <x:c r="F30" s="30" t="str">
        <x:v>Measured wait for limits or access. Keep separate from review.</x:v>
      </x:c>
    </x:row>
    <x:row r="31" ht="32" customHeight="1">
      <x:c r="A31" s="2"/>
      <x:c r="B31" s="21" t="str">
        <x:v>Elapsed time (hours)</x:v>
      </x:c>
      <x:c r="C31" s="34"/>
      <x:c r="D31" s="34"/>
      <x:c r="E31" s="2"/>
      <x:c r="F31" s="30" t="str">
        <x:v>Total measured evaluation effort. State timing method in notes.</x:v>
      </x:c>
    </x:row>
    <x:row r="32" ht="32" customHeight="1">
      <x:c r="A32" s="2"/>
      <x:c r="B32" s="21" t="str">
        <x:v>Accepted tasks later reverted</x:v>
      </x:c>
      <x:c r="C32" s="33"/>
      <x:c r="D32" s="33"/>
      <x:c r="E32" s="2"/>
      <x:c r="F32" s="30" t="str">
        <x:v>Subset of accepted tasks. Shown separately, not silently deducted.</x:v>
      </x:c>
    </x:row>
    <x:row r="33" ht="32" customHeight="1">
      <x:c r="A33" s="2"/>
      <x:c r="B33" s="21" t="str">
        <x:v>Acceptance definition confirmed?</x:v>
      </x:c>
      <x:c r="C33" s="29"/>
      <x:c r="D33" s="29"/>
      <x:c r="E33" s="2"/>
      <x:c r="F33" s="30" t="str">
        <x:v>Yes confirms accepted counts require both tests and review.</x:v>
      </x:c>
    </x:row>
    <x:row r="34" ht="32" customHeight="1">
      <x:c r="A34" s="2"/>
      <x:c r="B34" s="21" t="str">
        <x:v>Evidence / limits / timing notes</x:v>
      </x:c>
      <x:c r="C34" s="29"/>
      <x:c r="D34" s="29"/>
      <x:c r="E34" s="2"/>
      <x:c r="F34" s="30" t="str">
        <x:v>Link receipts, run log and dated terms. Include limits and caching.</x:v>
      </x:c>
    </x:row>
    <x:row r="35" ht="29" customHeight="1">
      <x:c r="A35" s="2"/>
      <x:c r="B35" s="36" t="str">
        <x:v>Calculated from your inputs</x:v>
      </x:c>
      <x:c r="C35" s="36"/>
      <x:c r="D35" s="36"/>
      <x:c r="E35" s="2"/>
      <x:c r="F35" s="2"/>
    </x:row>
    <x:row r="36" ht="31" customHeight="1">
      <x:c r="A36" s="2"/>
      <x:c r="B36" s="2" t="str">
        <x:v>Cost inputs</x:v>
      </x:c>
      <x:c r="C36" s="38" t="str">
        <x:f>IF(COUNT(C19:C21)&lt;&gt;3,"Missing spending",IF(COUNT(C8:C11)&lt;&gt;4,"Missing dates",IF(OR(MIN(C8:C11)&lt;=0,C9&lt;=C8,C11&lt;=C10),"Invalid dates",IF(OR(C8&lt;&gt;C10,C9&lt;&gt;C11),"Cost period differs",IF(MIN(C19:C21)&lt;0,"Negative spending",IF(LEN(TRIM(C12))=0,"Missing currency",IF(C22&lt;&gt;"Yes","Confirm all spending","Ready")))))))</x:f>
        <x:v>Missing spending</x:v>
      </x:c>
      <x:c r="D36" s="38" t="str">
        <x:f>IF(COUNT(D19:D21)&lt;&gt;3,"Missing spending",IF(COUNT(D8:D11)&lt;&gt;4,"Missing dates",IF(OR(MIN(D8:D11)&lt;=0,D9&lt;=D8,D11&lt;=D10),"Invalid dates",IF(OR(D8&lt;&gt;D10,D9&lt;&gt;D11),"Cost period differs",IF(MIN(D19:D21)&lt;0,"Negative spending",IF(LEN(TRIM(D12))=0,"Missing currency",IF(D22&lt;&gt;"Yes","Confirm all spending","Ready")))))))</x:f>
        <x:v>Missing spending</x:v>
      </x:c>
      <x:c r="E36" s="2"/>
      <x:c r="F36" s="2"/>
    </x:row>
    <x:row r="37" ht="31" customHeight="1">
      <x:c r="A37" s="2"/>
      <x:c r="B37" s="2" t="str">
        <x:v>Outcome inputs</x:v>
      </x:c>
      <x:c r="C37" s="38" t="str">
        <x:f>IF(COUNT(C23:C32)&lt;&gt;10,"Missing outcomes / time",IF(OR(MIN(C23:C32)&lt;0,C23&lt;&gt;INT(C23),C24&lt;&gt;INT(C24),C25&lt;&gt;INT(C25),C26&lt;&gt;INT(C26),C27&lt;&gt;INT(C27),C28&lt;&gt;INT(C28),C32&lt;&gt;INT(C32)),"Check counts / time",IF(SUM(C24:C27)&lt;&gt;C23,"Outcomes do not add up",IF(C32&gt;C24,"Reverted exceeds accepted",IF(C33&lt;&gt;"Yes","Confirm tests and review","Ready")))))</x:f>
        <x:v>Missing outcomes / time</x:v>
      </x:c>
      <x:c r="D37" s="38" t="str">
        <x:f>IF(COUNT(D23:D32)&lt;&gt;10,"Missing outcomes / time",IF(OR(MIN(D23:D32)&lt;0,D23&lt;&gt;INT(D23),D24&lt;&gt;INT(D24),D25&lt;&gt;INT(D25),D26&lt;&gt;INT(D26),D27&lt;&gt;INT(D27),D28&lt;&gt;INT(D28),D32&lt;&gt;INT(D32)),"Check counts / time",IF(SUM(D24:D27)&lt;&gt;D23,"Outcomes do not add up",IF(D32&gt;D24,"Reverted exceeds accepted",IF(D33&lt;&gt;"Yes","Confirm tests and review","Ready")))))</x:f>
        <x:v>Missing outcomes / time</x:v>
      </x:c>
      <x:c r="E37" s="2"/>
      <x:c r="F37" s="2"/>
    </x:row>
    <x:row r="38" ht="31" customHeight="1">
      <x:c r="A38" s="2"/>
      <x:c r="B38" s="2" t="str">
        <x:v>Total spending</x:v>
      </x:c>
      <x:c r="C38" s="39" t="str">
        <x:f>IF(C36="Ready",SUM(C19:C21),"n.a.")</x:f>
        <x:v>n.a.</x:v>
      </x:c>
      <x:c r="D38" s="39" t="str">
        <x:f>IF(D36="Ready",SUM(D19:D21),"n.a.")</x:f>
        <x:v>n.a.</x:v>
      </x:c>
      <x:c r="E38" s="2"/>
      <x:c r="F38" s="2"/>
    </x:row>
    <x:row r="39" ht="31" customHeight="1">
      <x:c r="A39" s="2"/>
      <x:c r="B39" s="2" t="str">
        <x:v>Acceptance rate</x:v>
      </x:c>
      <x:c r="C39" s="40" t="str">
        <x:f>IF(C37&lt;&gt;"Ready","n.a.",IF(C23=0,"n.a.",C24/C23))</x:f>
        <x:v>n.a.</x:v>
      </x:c>
      <x:c r="D39" s="40" t="str">
        <x:f>IF(D37&lt;&gt;"Ready","n.a.",IF(D23=0,"n.a.",D24/D23))</x:f>
        <x:v>n.a.</x:v>
      </x:c>
      <x:c r="E39" s="2"/>
      <x:c r="F39" s="2"/>
    </x:row>
    <x:row r="40" ht="31" customHeight="1">
      <x:c r="A40" s="2"/>
      <x:c r="B40" s="2" t="str">
        <x:v>Cost per accepted task</x:v>
      </x:c>
      <x:c r="C40" s="41" t="str">
        <x:f>IF(AND(C36="Ready",C37="Ready"),IF(C24=0,"n.a.",C38/C24),"n.a.")</x:f>
        <x:v>n.a.</x:v>
      </x:c>
      <x:c r="D40" s="41" t="str">
        <x:f>IF(AND(D36="Ready",D37="Ready"),IF(D24=0,"n.a.",D38/D24),"n.a.")</x:f>
        <x:v>n.a.</x:v>
      </x:c>
      <x:c r="E40" s="2"/>
      <x:c r="F40" s="2"/>
    </x:row>
    <x:row r="41" ht="31" customHeight="1">
      <x:c r="A41" s="2"/>
      <x:c r="B41" s="2" t="str">
        <x:v>Accepted tasks per currency unit</x:v>
      </x:c>
      <x:c r="C41" s="41" t="str">
        <x:f>IF(AND(C36="Ready",C37="Ready"),IF(C38=0,"n.a.",C24/C38),"n.a.")</x:f>
        <x:v>n.a.</x:v>
      </x:c>
      <x:c r="D41" s="41" t="str">
        <x:f>IF(AND(D36="Ready",D37="Ready"),IF(D38=0,"n.a.",D24/D38),"n.a.")</x:f>
        <x:v>n.a.</x:v>
      </x:c>
      <x:c r="E41" s="2"/>
      <x:c r="F41" s="2"/>
    </x:row>
    <x:row r="42" ht="31" customHeight="1">
      <x:c r="A42" s="2"/>
      <x:c r="B42" s="2"/>
      <x:c r="C42" s="38"/>
      <x:c r="D42" s="38"/>
      <x:c r="E42" s="2"/>
      <x:c r="F42" s="2"/>
    </x:row>
    <x:row r="43" ht="31" customHeight="1">
      <x:c r="A43" s="2"/>
      <x:c r="B43" s="2" t="str">
        <x:v>Declared comparability</x:v>
      </x:c>
      <x:c r="C43" s="38" t="str">
        <x:f>IF(OR(LEN(TRIM(C7))=0,LEN(TRIM(D7))=0,LEN(TRIM(C13))=0,LEN(TRIM(D13))=0,LEN(TRIM(C14))=0,LEN(TRIM(D14))=0,LEN(TRIM(C15))=0,LEN(TRIM(D15))=0,LEN(TRIM(C17))=0,LEN(TRIM(D17))=0,LEN(TRIM(C18))=0,LEN(TRIM(D18))=0,NOT(ISNUMBER(C16)),NOT(ISNUMBER(D16))),"Missing method inputs",IF(OR(C16&lt;=0,D16&lt;=0),"Invalid time budget",IF(OR(C36&lt;&gt;"Ready",D36&lt;&gt;"Ready",C37&lt;&gt;"Ready",D37&lt;&gt;"Ready"),"Complete both input columns",IF(OR(C8&lt;&gt;D8,C9&lt;&gt;D9),"Evaluation periods differ",IF(C12&lt;&gt;D12,"Currencies differ",IF(NOT(EXACT(C13,D13)),"Task cohorts differ",IF(NOT(EXACT(C14,D14)),"Repository differs",IF(NOT(EXACT(C15,D15)),"Tools / context differ",IF(C16&lt;&gt;D16,"Time budgets differ",IF(NOT(EXACT(C17,D17)),"Acceptance rules differ",IF(C23&lt;&gt;D23,"Assigned trial counts differ","Matched inputs")))))))))))</x:f>
        <x:v>Missing method inputs</x:v>
      </x:c>
      <x:c r="D43" s="38"/>
      <x:c r="E43" s="2"/>
      <x:c r="F43" s="2"/>
    </x:row>
    <x:row r="44" ht="25" customHeight="1">
      <x:c r="A44" s="2"/>
      <x:c r="B44" s="2"/>
      <x:c r="C44" s="2"/>
      <x:c r="D44" s="2"/>
      <x:c r="E44" s="2"/>
      <x:c r="F44" s="2"/>
    </x:row>
    <x:row r="45" ht="25" customHeight="1">
      <x:c r="A45" s="2"/>
      <x:c r="B45" s="2"/>
      <x:c r="C45" s="2"/>
      <x:c r="D45" s="2"/>
      <x:c r="E45" s="2"/>
      <x:c r="F45" s="2"/>
    </x:row>
    <x:row r="46" ht="25" customHeight="1">
      <x:c r="A46" s="2"/>
      <x:c r="B46" s="5" t="str">
        <x:v>Use one row of evidence per task trial in your run log. Keep task IDs and repetitions stable.</x:v>
      </x:c>
      <x:c r="C46" s="5"/>
      <x:c r="D46" s="5"/>
      <x:c r="E46" s="5"/>
      <x:c r="F46" s="5"/>
    </x:row>
    <x:row r="47" ht="25" customHeight="1">
      <x:c r="A47" s="2"/>
      <x:c r="B47" s="5" t="str">
        <x:v>Repeat trials and alternate order. Reset to the same starting repository and instructions.</x:v>
      </x:c>
      <x:c r="C47" s="5"/>
      <x:c r="D47" s="5"/>
      <x:c r="E47" s="5"/>
      <x:c r="F47" s="5"/>
    </x:row>
    <x:row r="48" ht="25" customHeight="1">
      <x:c r="A48" s="2"/>
      <x:c r="B48" s="5" t="str">
        <x:v>Reported counts are inputs, not independently verified measurements. Keep evidence with the file.</x:v>
      </x:c>
      <x:c r="C48" s="5"/>
      <x:c r="D48" s="5"/>
      <x:c r="E48" s="5"/>
      <x:c r="F48" s="5"/>
    </x:row>
    <x:row r="49" ht="25" customHeight="1">
      <x:c r="A49" s="2"/>
      <x:c r="B49" s="5" t="str">
        <x:v>Acceptance rate uses all assigned trials, including unfinished ones. Retries are extra attempts.</x:v>
      </x:c>
      <x:c r="C49" s="5"/>
      <x:c r="D49" s="5"/>
      <x:c r="E49" s="5"/>
      <x:c r="F49" s="5"/>
    </x:row>
    <x:row r="50" ht="25" customHeight="1">
      <x:c r="A50" s="2"/>
      <x:c r="B50" s="5" t="str">
        <x:v>Retain reversion counts and timing notes. These formulas do not price human time.</x:v>
      </x:c>
      <x:c r="C50" s="5"/>
      <x:c r="D50" s="5"/>
      <x:c r="E50" s="5"/>
      <x:c r="F50" s="5"/>
    </x:row>
    <x:row r="51" ht="25" customHeight="1">
      <x:c r="A51" s="2"/>
      <x:c r="B51" s="2"/>
      <x:c r="C51" s="2"/>
      <x:c r="D51" s="2"/>
      <x:c r="E51" s="2"/>
      <x:c r="F51" s="2"/>
    </x:row>
    <x:row r="52" ht="25" customHeight="1">
      <x:c r="A52" s="2"/>
      <x:c r="B52" s="2"/>
      <x:c r="C52" s="2"/>
      <x:c r="D52" s="2"/>
      <x:c r="E52" s="2"/>
      <x:c r="F52" s="2"/>
    </x:row>
    <x:row r="53" ht="25" customHeight="1">
      <x:c r="A53" s="2"/>
      <x:c r="B53" s="2"/>
      <x:c r="C53" s="2"/>
      <x:c r="D53" s="2"/>
      <x:c r="E53" s="2"/>
      <x:c r="F53" s="2"/>
    </x:row>
  </x:sheetData>
  <x:conditionalFormatting sqref="C36:D37">
    <x:cfRule type="expression" dxfId="0" priority="1">
      <x:formula>C36&lt;&gt;"Ready"</x:formula>
    </x:cfRule>
  </x:conditionalFormatting>
  <x:conditionalFormatting sqref="C43:C43">
    <x:cfRule type="expression" dxfId="1" priority="2">
      <x:formula>C43&lt;&gt;"Matched inputs"</x:formula>
    </x:cfRule>
  </x:conditionalFormatting>
  <x:dataValidations count="2">
    <x:dataValidation type="list" sqref="C22:D22">
      <x:formula1>"Yes,No"</x:formula1>
    </x:dataValidation>
    <x:dataValidation type="list" sqref="C33:D33">
      <x:formula1>"Yes,No"</x:formula1>
    </x:dataValidation>
  </x:dataValidations>
  <x:pageMargins left="0.7" right="0.7" top="0.75" bottom="0.75" header="0.3" footer="0.3"/>
</x:worksheet>
</file>